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APE MASTER\KATARA\WEPAGE\2026\"/>
    </mc:Choice>
  </mc:AlternateContent>
  <xr:revisionPtr revIDLastSave="0" documentId="8_{DF9CB29F-54A4-DB43-B98A-162EA813AA08}" xr6:coauthVersionLast="47" xr6:coauthVersionMax="47" xr10:uidLastSave="{00000000-0000-0000-0000-000000000000}"/>
  <bookViews>
    <workbookView xWindow="-120" yWindow="-120" windowWidth="29040" windowHeight="15840" xr2:uid="{9488ED02-44A2-4320-BC1B-D9D3FA3876CC}"/>
  </bookViews>
  <sheets>
    <sheet name="PRECA" sheetId="1" r:id="rId1"/>
    <sheet name="MATRIZ ACABADOS" sheetId="4" r:id="rId2"/>
    <sheet name="PRECIOS" sheetId="2" state="hidden" r:id="rId3"/>
    <sheet name="Hoja2" sheetId="3" r:id="rId4"/>
  </sheets>
  <definedNames>
    <definedName name="_xlnm.Print_Area" localSheetId="1">'MATRIZ ACABADOS'!$A$2:$E$57</definedName>
    <definedName name="_xlnm.Print_Area" localSheetId="0">PRECA!$A$1:$C$44</definedName>
    <definedName name="_xlnm.Print_Area" localSheetId="2">PRECIOS!#REF!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2" i="2"/>
  <c r="A1" i="2"/>
  <c r="B15" i="2"/>
  <c r="C36" i="1"/>
  <c r="C35" i="1"/>
  <c r="C34" i="1"/>
  <c r="C33" i="1"/>
  <c r="C28" i="1"/>
  <c r="C20" i="1"/>
  <c r="C32" i="1"/>
  <c r="C31" i="1"/>
  <c r="C30" i="1"/>
  <c r="C27" i="1"/>
  <c r="C19" i="1"/>
  <c r="C18" i="1"/>
  <c r="C17" i="1"/>
  <c r="C16" i="1"/>
  <c r="C11" i="1"/>
  <c r="C7" i="1"/>
  <c r="C22" i="1"/>
  <c r="C29" i="1"/>
  <c r="C26" i="1"/>
  <c r="C15" i="1"/>
  <c r="C14" i="1"/>
  <c r="C13" i="1"/>
  <c r="C12" i="1"/>
  <c r="C24" i="1"/>
  <c r="C23" i="1"/>
  <c r="C10" i="1"/>
  <c r="C25" i="1"/>
  <c r="C21" i="1"/>
  <c r="B7" i="1"/>
  <c r="B40" i="1"/>
  <c r="B39" i="1"/>
  <c r="B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Arq. Katara</author>
    <author>usuario</author>
  </authors>
  <commentList>
    <comment ref="B4" authorId="0" shapeId="0" xr:uid="{2A6FDB76-4617-4214-9C0D-648AC110E58F}">
      <text>
        <r>
          <rPr>
            <b/>
            <sz val="9"/>
            <color indexed="81"/>
            <rFont val="Tahoma"/>
            <family val="2"/>
          </rPr>
          <t xml:space="preserve">Arq. Katara:
</t>
        </r>
        <r>
          <rPr>
            <sz val="9"/>
            <color indexed="81"/>
            <rFont val="Tahoma"/>
            <family val="2"/>
          </rPr>
          <t>Introduzca el monto autorizado que le indicaron en las oficinas de INFONAVIT</t>
        </r>
      </text>
    </comment>
    <comment ref="B6" authorId="0" shapeId="0" xr:uid="{91DD51FA-4083-4809-A131-9F44C61FB2CB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Multiplique los lados de su terreno. 
</t>
        </r>
        <r>
          <rPr>
            <b/>
            <sz val="9"/>
            <color indexed="81"/>
            <rFont val="Tahoma"/>
            <family val="2"/>
          </rPr>
          <t xml:space="preserve">Ejemplo: </t>
        </r>
        <r>
          <rPr>
            <sz val="9"/>
            <color indexed="81"/>
            <rFont val="Tahoma"/>
            <family val="2"/>
          </rPr>
          <t>Terreno de 16 mts de largo por 6.50 mts de ancho= 16x6.50=</t>
        </r>
        <r>
          <rPr>
            <b/>
            <sz val="9"/>
            <color indexed="81"/>
            <rFont val="Tahoma"/>
            <family val="2"/>
          </rPr>
          <t>104 mts2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7" authorId="0" shapeId="0" xr:uid="{98400E76-FDDC-448C-9C91-C9CC23D673B1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Complete las preguntas que se presenta a continuacion y obtendra los metros cuadrados de manera estandar</t>
        </r>
      </text>
    </comment>
    <comment ref="C7" authorId="1" shapeId="0" xr:uid="{D84446E6-8831-4015-ADE3-2D059A361D8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SI ESTA EN ROJO ES PROBABLE QUE ESTE EXCEDIENDO LA OCUPACION QUE PERMITEN LOS REGLAMENTOS
</t>
        </r>
      </text>
    </comment>
    <comment ref="B17" authorId="0" shapeId="0" xr:uid="{F8F990B6-E141-450D-AE67-CF8D04F3F752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Recamaras estandar para camas de tamaño matrimonial</t>
        </r>
      </text>
    </comment>
    <comment ref="B18" authorId="0" shapeId="0" xr:uid="{251F170A-1119-4E4D-98C6-7B1CE6970894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Baño con 1 wc, 1 lavabo y 1 ducha</t>
        </r>
      </text>
    </comment>
    <comment ref="B19" authorId="0" shapeId="0" xr:uid="{06203004-B93F-44A3-BF8C-058421ED0F84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Baño con 1 wc y 1 lavabo</t>
        </r>
      </text>
    </comment>
    <comment ref="B22" authorId="0" shapeId="0" xr:uid="{8A1AFFA8-CDF6-45DB-B8C4-BA7B3EF2E2A1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Recamaras estandar para camas de tamaño matrimonial</t>
        </r>
      </text>
    </comment>
    <comment ref="B23" authorId="0" shapeId="0" xr:uid="{D3A0EDA5-C126-476D-AEC3-2A02F0636A36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Recamara principal estandar para cama king size</t>
        </r>
      </text>
    </comment>
    <comment ref="B24" authorId="0" shapeId="0" xr:uid="{DAD008AC-FDB8-4D63-8880-2989B54AC607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Baño con 1 wc, 1 lavabo y 1 ducha</t>
        </r>
      </text>
    </comment>
    <comment ref="B25" authorId="0" shapeId="0" xr:uid="{6937ACA2-3CD2-4691-82E2-94C98378FB47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Baño con 1 wc y 1 lavabo</t>
        </r>
      </text>
    </comment>
    <comment ref="B30" authorId="0" shapeId="0" xr:uid="{D43576C7-5DE4-4A87-819B-27B46CFEA28E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Recamaras estandar para camas de tamaño matrimonial</t>
        </r>
      </text>
    </comment>
    <comment ref="B31" authorId="0" shapeId="0" xr:uid="{A4455D3E-BDB7-4C90-A895-D4C3AC6FDAC0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Recamara principal estandar para cama king size</t>
        </r>
      </text>
    </comment>
    <comment ref="B32" authorId="0" shapeId="0" xr:uid="{19DC3ECF-F0B7-4786-A8BC-CCFD939E8DCE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Baño con 1 wc, 1 lavabo y 1 ducha</t>
        </r>
      </text>
    </comment>
    <comment ref="B33" authorId="0" shapeId="0" xr:uid="{18714117-0E91-43BC-A8AC-45D89C5C7316}">
      <text>
        <r>
          <rPr>
            <b/>
            <sz val="9"/>
            <color indexed="81"/>
            <rFont val="Tahoma"/>
            <family val="2"/>
          </rPr>
          <t>Arq. Katara:</t>
        </r>
        <r>
          <rPr>
            <sz val="9"/>
            <color indexed="81"/>
            <rFont val="Tahoma"/>
            <family val="2"/>
          </rPr>
          <t xml:space="preserve">
Baño con 1 wc y 1 lavabo</t>
        </r>
      </text>
    </comment>
  </commentList>
</comments>
</file>

<file path=xl/sharedStrings.xml><?xml version="1.0" encoding="utf-8"?>
<sst xmlns="http://schemas.openxmlformats.org/spreadsheetml/2006/main" count="210" uniqueCount="101">
  <si>
    <t>METROS CUADRADOS DE TERRENO</t>
  </si>
  <si>
    <t>METROS CUADRADOS DE CONSTRUCCION</t>
  </si>
  <si>
    <t>No. RECAMARAS</t>
  </si>
  <si>
    <t>No. DE BAÑOS COMPLETOS</t>
  </si>
  <si>
    <t xml:space="preserve">No. DE 1/2 BAÑOS </t>
  </si>
  <si>
    <t>COCINA</t>
  </si>
  <si>
    <t>CUARTO DE LAVADO</t>
  </si>
  <si>
    <t xml:space="preserve">SALA </t>
  </si>
  <si>
    <t>COMEDOR</t>
  </si>
  <si>
    <t>SALA DE TV</t>
  </si>
  <si>
    <t>PRECALIFICACION CON ACABADOS ECONOMICOS</t>
  </si>
  <si>
    <t>ESPACIO</t>
  </si>
  <si>
    <t>COCHERA PARA CUANTOS AUTOS</t>
  </si>
  <si>
    <t>REC. PRINCIPAL CON VESTIDOR</t>
  </si>
  <si>
    <t>MONTO DE CREDITO Y/ O PRESUPUESTO</t>
  </si>
  <si>
    <t>PLANTA BAJA</t>
  </si>
  <si>
    <t>CUARTO MAQUINAS</t>
  </si>
  <si>
    <t>PLANTA ALTA</t>
  </si>
  <si>
    <t>No. RECAMARAS PB</t>
  </si>
  <si>
    <t>No. DE BAÑOS COMPLETOS PB</t>
  </si>
  <si>
    <t>CLOSET DE BLANCOS</t>
  </si>
  <si>
    <t>TERRAZA</t>
  </si>
  <si>
    <t>PORCENTAJE OCUPACION AREA DESPLANTE</t>
  </si>
  <si>
    <t>REVISA TU PRESUPUESTO PARA CONSTRUCCIÓN</t>
  </si>
  <si>
    <t>ROOF O 2 DA PLANTA</t>
  </si>
  <si>
    <t>SI LOS MONTOS DE ANTEPRESUPUESTO ESTAN EN ROJO, REVISA LA CANTIDAD DE CREDITO O PRESUPUESTO A ASIGNAR</t>
  </si>
  <si>
    <t>INSTRUCCIONES:  LLENA LOS ESPACIOS EN AMARILLO Y DEJA QUE LA TABLA HAGA EL RESTO. ES IMPORTANTE LLENAR TODOS LOS DATOS PARA QUE LA TABLA FUNCIONE</t>
  </si>
  <si>
    <t>PONER EL CREDITO QUE TENGA O PRESUPUESTO</t>
  </si>
  <si>
    <t>PRECALIFICACION CON ACABADOS TIPO RESIDENCIAL</t>
  </si>
  <si>
    <t>PRECALIFICACION CON ACABADOS TIPO MEDIO RESIDENCIAL</t>
  </si>
  <si>
    <t>Cocina</t>
  </si>
  <si>
    <t>Areas comunes</t>
  </si>
  <si>
    <t>Recamaras</t>
  </si>
  <si>
    <t>Canceles baños</t>
  </si>
  <si>
    <t>Muebles baños</t>
  </si>
  <si>
    <t>Calentador</t>
  </si>
  <si>
    <t>SI</t>
  </si>
  <si>
    <t>Closets</t>
  </si>
  <si>
    <t>Cocina recubrimiento</t>
  </si>
  <si>
    <t>Puertas</t>
  </si>
  <si>
    <t>Equipo cocina</t>
  </si>
  <si>
    <t>Granito o marmol</t>
  </si>
  <si>
    <t>Estufa, horno y campana</t>
  </si>
  <si>
    <t>Baño principal con templado 9 mm y baños secundarios con cancel de aluminio</t>
  </si>
  <si>
    <t>WC Dica o similar ecologicos y Ovalin de sobre poner</t>
  </si>
  <si>
    <t>Plancha</t>
  </si>
  <si>
    <t>Marmol travertino</t>
  </si>
  <si>
    <t>Barra con asador</t>
  </si>
  <si>
    <t>Closets cerrados con manijas</t>
  </si>
  <si>
    <t xml:space="preserve">Puerta de tambor </t>
  </si>
  <si>
    <t>Muebles de cocina</t>
  </si>
  <si>
    <t>Accesortio baño</t>
  </si>
  <si>
    <t>Papel de baño, toallero grande y toallero de manos</t>
  </si>
  <si>
    <t>NO</t>
  </si>
  <si>
    <t>Descripción</t>
  </si>
  <si>
    <r>
      <rPr>
        <b/>
        <sz val="14"/>
        <color theme="1"/>
        <rFont val="Calibri"/>
        <family val="2"/>
        <scheme val="minor"/>
      </rPr>
      <t>NOTA:</t>
    </r>
    <r>
      <rPr>
        <sz val="14"/>
        <color theme="1"/>
        <rFont val="Calibri"/>
        <family val="2"/>
        <scheme val="minor"/>
      </rPr>
      <t xml:space="preserve"> Todos los tipos de acabados incluyen trabajos de obra civil, lamparas de tipo LED, instalacion de muebles sanitarios y de gas.</t>
    </r>
  </si>
  <si>
    <t>CANTIDAD DE HABITACIONES</t>
  </si>
  <si>
    <t>METROS CUADRADOS DE HABITACIONES TIPO ESTANDAR</t>
  </si>
  <si>
    <r>
      <rPr>
        <b/>
        <sz val="14"/>
        <color theme="1"/>
        <rFont val="Calibri"/>
        <family val="2"/>
        <scheme val="minor"/>
      </rPr>
      <t>NOTA:</t>
    </r>
    <r>
      <rPr>
        <sz val="14"/>
        <color theme="1"/>
        <rFont val="Calibri"/>
        <family val="2"/>
        <scheme val="minor"/>
      </rPr>
      <t xml:space="preserve"> Los metros cuadrados reflejados en esta precalificacion son de acuerdo a medidas a estandar de construccion, si ud requiere espacios de mayor tamaño, aumentara el monto de su cotizacion; de igual forma cualquier amenidad o espacio especial puede aumentar el costo.</t>
    </r>
  </si>
  <si>
    <t>K-R</t>
  </si>
  <si>
    <t>K-M</t>
  </si>
  <si>
    <t>K-E</t>
  </si>
  <si>
    <t>Muro regadera con ceramico</t>
  </si>
  <si>
    <t>Ceramicos rango precio $200.00 mxn - $250.00 mxn)</t>
  </si>
  <si>
    <t>Ceramicos rango precio $150.00 mxn - $200.00 mxn)</t>
  </si>
  <si>
    <t>Ceramicos rango precio $100.00 mxn - $150.00 mxn)</t>
  </si>
  <si>
    <t>Baño principal con templado 9 mm y baños secundarios con templado 9 mm</t>
  </si>
  <si>
    <t>Sin canceleria para baños</t>
  </si>
  <si>
    <t>Solar y de deposito 110 lts o similar de repuesto</t>
  </si>
  <si>
    <t>Solo de deposito de 50 lts o similar</t>
  </si>
  <si>
    <t>Nota.- los tipos de acabados pueden variar de acuerdo a la personalizacion del cliente.</t>
  </si>
  <si>
    <t>PISOS</t>
  </si>
  <si>
    <t xml:space="preserve">COCINA   </t>
  </si>
  <si>
    <t>BAÑOS</t>
  </si>
  <si>
    <t>ROOF GARDEN</t>
  </si>
  <si>
    <t>CARPINTERIA</t>
  </si>
  <si>
    <t>Baño</t>
  </si>
  <si>
    <t>Muebles de baño</t>
  </si>
  <si>
    <t>Closets abiertos</t>
  </si>
  <si>
    <t>RANGO DE ACABADOS KATARA3</t>
  </si>
  <si>
    <t>¡SUEÑA IDEA Y CONSTRUYE!</t>
  </si>
  <si>
    <t>KATARA - ACABADOS RESIDENCIAL</t>
  </si>
  <si>
    <t>KATARA - ACABADOS MEDIO RESIDENCIAL</t>
  </si>
  <si>
    <t>KATARA - ACABADOS ECONOMICO RESIDENCIAL</t>
  </si>
  <si>
    <t>RESIDENCIAL</t>
  </si>
  <si>
    <t>MEDIO RESIDENCIAL</t>
  </si>
  <si>
    <t>ECONOMICO RESIDNECIAL</t>
  </si>
  <si>
    <t>DRO FIRMA</t>
  </si>
  <si>
    <t>PERMISOS AYUNTAMIENTO</t>
  </si>
  <si>
    <t>ALINEAMIENTO</t>
  </si>
  <si>
    <t>USO DE SUELO</t>
  </si>
  <si>
    <t>LIC CONSTRUCCION</t>
  </si>
  <si>
    <t>PROTECCION CIVIL</t>
  </si>
  <si>
    <t>DRO VISITAS (16 SEMANAS)</t>
  </si>
  <si>
    <t>MECANICA DE SUELOS</t>
  </si>
  <si>
    <t>TOTAL TRAMITES</t>
  </si>
  <si>
    <t>CALCULO ESTRUCTURAL</t>
  </si>
  <si>
    <t>INCREMENTO PRECIOS 2026</t>
  </si>
  <si>
    <t>FORMATO DE PRECALIFICACION KATARA3 - 1ER SEM 2026</t>
  </si>
  <si>
    <r>
      <rPr>
        <b/>
        <sz val="14"/>
        <color theme="1"/>
        <rFont val="Calibri"/>
        <family val="2"/>
        <scheme val="minor"/>
      </rPr>
      <t>NOTA:</t>
    </r>
    <r>
      <rPr>
        <sz val="14"/>
        <color theme="1"/>
        <rFont val="Calibri"/>
        <family val="2"/>
        <scheme val="minor"/>
      </rPr>
      <t xml:space="preserve"> </t>
    </r>
    <r>
      <rPr>
        <b/>
        <u/>
        <sz val="14"/>
        <color rgb="FFFF0000"/>
        <rFont val="Calibri"/>
        <family val="2"/>
        <scheme val="minor"/>
      </rPr>
      <t>EL PRESUPUESTO INCLUYE</t>
    </r>
    <r>
      <rPr>
        <sz val="14"/>
        <color theme="1"/>
        <rFont val="Calibri"/>
        <family val="2"/>
        <scheme val="minor"/>
      </rPr>
      <t xml:space="preserve"> estudios preliminares (mecanica de suelos y calculo estructural), director responsable de obra, permisos (alineamiento y numero oficial, uso de suelo y licencia de construcción), trámites ante el ayuntamiento. Este monto variar de acuerdo a la ubicación del terreno y puede haber ajuste. </t>
    </r>
    <r>
      <rPr>
        <b/>
        <sz val="18"/>
        <color theme="1"/>
        <rFont val="Calibri"/>
        <family val="2"/>
        <scheme val="minor"/>
      </rPr>
      <t>LOS PRECIOS SON PARAMETRICOS Y NO REPRESENTAN UN PRESUPUESTO FORMAL CON BASE A UN PROYECTO EJECUTIVO.</t>
    </r>
  </si>
  <si>
    <t>SOLO LLENAR CELDAS EN AMARILLO (PUEDES PONER DECIMALES EN LAS HABITACIONES PARA LOGRAR LOS M2 DESEADOS)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</si>
</sst>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8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8"/>
      <color theme="0" tint="-0.499984740745262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4" borderId="0" xfId="0" applyFont="1" applyFill="1" applyAlignment="1" applyProtection="1">
      <alignment horizontal="center"/>
      <protection locked="0"/>
    </xf>
    <xf numFmtId="165" fontId="7" fillId="0" borderId="0" xfId="0" applyNumberFormat="1" applyFont="1" applyAlignment="1" applyProtection="1">
      <alignment horizontal="center"/>
      <protection hidden="1"/>
    </xf>
    <xf numFmtId="165" fontId="8" fillId="4" borderId="0" xfId="0" applyNumberFormat="1" applyFont="1" applyFill="1" applyAlignment="1" applyProtection="1">
      <alignment horizontal="center"/>
      <protection hidden="1"/>
    </xf>
    <xf numFmtId="2" fontId="6" fillId="0" borderId="8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locked="0"/>
    </xf>
    <xf numFmtId="164" fontId="6" fillId="5" borderId="11" xfId="1" applyFont="1" applyFill="1" applyBorder="1" applyAlignment="1" applyProtection="1">
      <alignment horizontal="center" vertical="center"/>
      <protection locked="0"/>
    </xf>
    <xf numFmtId="2" fontId="6" fillId="5" borderId="3" xfId="0" applyNumberFormat="1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right" vertical="center"/>
      <protection locked="0"/>
    </xf>
    <xf numFmtId="0" fontId="17" fillId="0" borderId="17" xfId="0" applyFont="1" applyBorder="1" applyAlignment="1" applyProtection="1">
      <alignment vertical="center"/>
      <protection locked="0"/>
    </xf>
    <xf numFmtId="0" fontId="18" fillId="0" borderId="20" xfId="0" applyFont="1" applyBorder="1" applyAlignment="1" applyProtection="1">
      <alignment horizontal="right" vertical="center"/>
      <protection locked="0"/>
    </xf>
    <xf numFmtId="0" fontId="17" fillId="0" borderId="20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21" fillId="0" borderId="18" xfId="0" applyFont="1" applyBorder="1" applyAlignment="1" applyProtection="1">
      <alignment horizontal="right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1" fillId="0" borderId="21" xfId="0" applyFont="1" applyBorder="1" applyAlignment="1" applyProtection="1">
      <alignment horizontal="right" vertical="center"/>
      <protection locked="0"/>
    </xf>
    <xf numFmtId="0" fontId="21" fillId="0" borderId="24" xfId="0" applyFont="1" applyBorder="1" applyAlignment="1" applyProtection="1">
      <alignment horizontal="left" vertical="center"/>
      <protection locked="0"/>
    </xf>
    <xf numFmtId="0" fontId="21" fillId="0" borderId="25" xfId="0" applyFont="1" applyBorder="1" applyAlignment="1" applyProtection="1">
      <alignment horizontal="right" vertical="center"/>
      <protection locked="0"/>
    </xf>
    <xf numFmtId="0" fontId="21" fillId="0" borderId="26" xfId="0" applyFont="1" applyBorder="1" applyAlignment="1" applyProtection="1">
      <alignment horizontal="left" vertical="center"/>
      <protection locked="0"/>
    </xf>
    <xf numFmtId="0" fontId="24" fillId="0" borderId="0" xfId="0" applyFont="1" applyProtection="1">
      <protection locked="0"/>
    </xf>
    <xf numFmtId="164" fontId="28" fillId="0" borderId="13" xfId="1" applyFont="1" applyFill="1" applyBorder="1" applyProtection="1"/>
    <xf numFmtId="0" fontId="28" fillId="0" borderId="3" xfId="0" applyFont="1" applyBorder="1" applyAlignment="1" applyProtection="1">
      <alignment horizontal="left" vertical="center"/>
      <protection locked="0"/>
    </xf>
    <xf numFmtId="0" fontId="28" fillId="0" borderId="4" xfId="0" applyFont="1" applyBorder="1" applyProtection="1">
      <protection locked="0"/>
    </xf>
    <xf numFmtId="0" fontId="28" fillId="0" borderId="0" xfId="0" applyFont="1" applyProtection="1">
      <protection locked="0"/>
    </xf>
    <xf numFmtId="10" fontId="28" fillId="0" borderId="0" xfId="0" applyNumberFormat="1" applyFont="1" applyProtection="1">
      <protection locked="0"/>
    </xf>
    <xf numFmtId="164" fontId="28" fillId="0" borderId="14" xfId="1" applyFont="1" applyFill="1" applyBorder="1" applyProtection="1"/>
    <xf numFmtId="0" fontId="28" fillId="0" borderId="0" xfId="0" applyFont="1" applyAlignment="1" applyProtection="1">
      <alignment horizontal="left" vertical="center"/>
      <protection locked="0"/>
    </xf>
    <xf numFmtId="0" fontId="28" fillId="0" borderId="6" xfId="0" applyFont="1" applyBorder="1" applyProtection="1">
      <protection locked="0"/>
    </xf>
    <xf numFmtId="164" fontId="28" fillId="0" borderId="15" xfId="1" applyFont="1" applyFill="1" applyBorder="1" applyProtection="1"/>
    <xf numFmtId="0" fontId="28" fillId="0" borderId="8" xfId="0" applyFont="1" applyBorder="1" applyAlignment="1" applyProtection="1">
      <alignment horizontal="left" vertical="center"/>
      <protection locked="0"/>
    </xf>
    <xf numFmtId="0" fontId="28" fillId="0" borderId="9" xfId="0" applyFont="1" applyBorder="1" applyProtection="1">
      <protection locked="0"/>
    </xf>
    <xf numFmtId="164" fontId="28" fillId="0" borderId="0" xfId="1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right"/>
      <protection locked="0"/>
    </xf>
    <xf numFmtId="164" fontId="28" fillId="0" borderId="0" xfId="0" applyNumberFormat="1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164" fontId="28" fillId="0" borderId="0" xfId="1" applyFont="1" applyProtection="1">
      <protection locked="0"/>
    </xf>
    <xf numFmtId="0" fontId="6" fillId="0" borderId="10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164" fontId="6" fillId="0" borderId="0" xfId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6" fillId="0" borderId="2" xfId="0" applyFont="1" applyBorder="1" applyProtection="1"/>
    <xf numFmtId="0" fontId="6" fillId="8" borderId="4" xfId="0" applyFont="1" applyFill="1" applyBorder="1" applyAlignment="1" applyProtection="1">
      <alignment horizontal="center" vertical="center"/>
    </xf>
    <xf numFmtId="0" fontId="6" fillId="0" borderId="7" xfId="0" applyFont="1" applyBorder="1" applyProtection="1"/>
    <xf numFmtId="0" fontId="2" fillId="0" borderId="0" xfId="0" applyFont="1" applyProtection="1"/>
    <xf numFmtId="2" fontId="0" fillId="0" borderId="0" xfId="0" applyNumberFormat="1" applyProtection="1"/>
    <xf numFmtId="9" fontId="0" fillId="0" borderId="0" xfId="2" applyFont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10" fillId="4" borderId="0" xfId="0" applyFont="1" applyFill="1" applyAlignment="1" applyProtection="1">
      <alignment horizontal="left"/>
    </xf>
    <xf numFmtId="0" fontId="2" fillId="4" borderId="0" xfId="0" applyFont="1" applyFill="1" applyAlignment="1" applyProtection="1">
      <alignment horizontal="center"/>
    </xf>
    <xf numFmtId="0" fontId="7" fillId="0" borderId="0" xfId="0" applyFont="1" applyProtection="1"/>
    <xf numFmtId="0" fontId="2" fillId="6" borderId="5" xfId="0" applyFont="1" applyFill="1" applyBorder="1" applyAlignment="1" applyProtection="1">
      <alignment vertical="center"/>
    </xf>
    <xf numFmtId="9" fontId="6" fillId="8" borderId="9" xfId="2" applyFont="1" applyFill="1" applyBorder="1" applyAlignment="1" applyProtection="1">
      <alignment horizontal="center" vertical="center"/>
      <protection hidden="1"/>
    </xf>
    <xf numFmtId="0" fontId="11" fillId="7" borderId="10" xfId="0" applyFont="1" applyFill="1" applyBorder="1" applyAlignment="1" applyProtection="1">
      <alignment horizontal="center" vertical="center" wrapText="1"/>
    </xf>
    <xf numFmtId="0" fontId="12" fillId="7" borderId="11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164" fontId="8" fillId="6" borderId="0" xfId="1" applyFont="1" applyFill="1" applyBorder="1" applyAlignment="1" applyProtection="1">
      <alignment horizontal="center"/>
      <protection hidden="1"/>
    </xf>
    <xf numFmtId="164" fontId="8" fillId="6" borderId="6" xfId="1" applyFont="1" applyFill="1" applyBorder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center" vertical="center"/>
    </xf>
    <xf numFmtId="0" fontId="8" fillId="6" borderId="2" xfId="0" applyFont="1" applyFill="1" applyBorder="1" applyAlignment="1" applyProtection="1">
      <alignment horizontal="center"/>
    </xf>
    <xf numFmtId="0" fontId="8" fillId="6" borderId="3" xfId="0" applyFont="1" applyFill="1" applyBorder="1" applyAlignment="1" applyProtection="1">
      <alignment horizontal="center"/>
    </xf>
    <xf numFmtId="0" fontId="8" fillId="6" borderId="4" xfId="0" applyFont="1" applyFill="1" applyBorder="1" applyAlignment="1" applyProtection="1">
      <alignment horizontal="center"/>
    </xf>
    <xf numFmtId="0" fontId="26" fillId="9" borderId="7" xfId="0" applyFont="1" applyFill="1" applyBorder="1" applyAlignment="1" applyProtection="1">
      <alignment horizontal="center" vertical="center"/>
    </xf>
    <xf numFmtId="0" fontId="26" fillId="9" borderId="8" xfId="0" applyFont="1" applyFill="1" applyBorder="1" applyAlignment="1" applyProtection="1">
      <alignment horizontal="center" vertical="center"/>
    </xf>
    <xf numFmtId="0" fontId="26" fillId="9" borderId="9" xfId="0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20" fillId="10" borderId="0" xfId="0" applyFont="1" applyFill="1" applyAlignment="1" applyProtection="1">
      <alignment horizontal="center" vertical="center"/>
      <protection locked="0"/>
    </xf>
    <xf numFmtId="0" fontId="14" fillId="11" borderId="0" xfId="0" applyFont="1" applyFill="1" applyAlignment="1" applyProtection="1">
      <alignment horizontal="center" vertical="center"/>
      <protection locked="0"/>
    </xf>
    <xf numFmtId="0" fontId="14" fillId="11" borderId="0" xfId="0" applyFont="1" applyFill="1" applyAlignment="1" applyProtection="1">
      <alignment horizontal="center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Relationship Id="rId4" Type="http://schemas.openxmlformats.org/officeDocument/2006/relationships/comments" Target="../comments1.xm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5A36D-937B-4C60-91F4-EA8788B7B3D2}">
  <sheetPr>
    <pageSetUpPr fitToPage="1"/>
  </sheetPr>
  <dimension ref="A1:C44"/>
  <sheetViews>
    <sheetView tabSelected="1" view="pageBreakPreview" zoomScale="85" zoomScaleNormal="80" zoomScaleSheetLayoutView="85" workbookViewId="0">
      <selection activeCell="A14" sqref="A14"/>
    </sheetView>
  </sheetViews>
  <sheetFormatPr defaultColWidth="11.43359375" defaultRowHeight="15" x14ac:dyDescent="0.2"/>
  <cols>
    <col min="1" max="1" width="56.09375" style="1" customWidth="1"/>
    <col min="2" max="2" width="20.984375" style="1" bestFit="1" customWidth="1"/>
    <col min="3" max="3" width="71.69921875" style="1" bestFit="1" customWidth="1"/>
    <col min="4" max="16384" width="11.43359375" style="1"/>
  </cols>
  <sheetData>
    <row r="1" spans="1:3" ht="55.5" customHeight="1" thickBot="1" x14ac:dyDescent="0.25">
      <c r="A1" s="81" t="s">
        <v>26</v>
      </c>
      <c r="B1" s="82"/>
      <c r="C1" s="83"/>
    </row>
    <row r="2" spans="1:3" ht="31.5" x14ac:dyDescent="0.2">
      <c r="A2" s="87" t="s">
        <v>98</v>
      </c>
      <c r="B2" s="87"/>
      <c r="C2" s="87"/>
    </row>
    <row r="3" spans="1:3" ht="19.5" thickBot="1" x14ac:dyDescent="0.25">
      <c r="A3" s="94" t="s">
        <v>100</v>
      </c>
      <c r="B3" s="94"/>
      <c r="C3" s="94"/>
    </row>
    <row r="4" spans="1:3" s="2" customFormat="1" ht="19.5" thickBot="1" x14ac:dyDescent="0.3">
      <c r="A4" s="63" t="s">
        <v>14</v>
      </c>
      <c r="B4" s="9">
        <v>0</v>
      </c>
      <c r="C4" s="64" t="s">
        <v>27</v>
      </c>
    </row>
    <row r="5" spans="1:3" s="2" customFormat="1" ht="19.5" thickBot="1" x14ac:dyDescent="0.3">
      <c r="A5" s="65"/>
      <c r="B5" s="66"/>
      <c r="C5" s="67"/>
    </row>
    <row r="6" spans="1:3" s="2" customFormat="1" ht="18.75" x14ac:dyDescent="0.25">
      <c r="A6" s="68" t="s">
        <v>0</v>
      </c>
      <c r="B6" s="10">
        <v>0</v>
      </c>
      <c r="C6" s="69" t="s">
        <v>22</v>
      </c>
    </row>
    <row r="7" spans="1:3" s="2" customFormat="1" ht="19.5" thickBot="1" x14ac:dyDescent="0.3">
      <c r="A7" s="70" t="s">
        <v>1</v>
      </c>
      <c r="B7" s="7">
        <f>(C10+C21+C29)*(1+20%)</f>
        <v>0</v>
      </c>
      <c r="C7" s="80" t="e">
        <f>SUM(C11:C20)/B6</f>
        <v>#DIV/0!</v>
      </c>
    </row>
    <row r="8" spans="1:3" x14ac:dyDescent="0.2">
      <c r="A8" s="71"/>
      <c r="B8" s="72"/>
      <c r="C8" s="73"/>
    </row>
    <row r="9" spans="1:3" s="3" customFormat="1" ht="39.75" x14ac:dyDescent="0.3">
      <c r="A9" s="74" t="s">
        <v>11</v>
      </c>
      <c r="B9" s="75" t="s">
        <v>56</v>
      </c>
      <c r="C9" s="75" t="s">
        <v>57</v>
      </c>
    </row>
    <row r="10" spans="1:3" ht="21" x14ac:dyDescent="0.3">
      <c r="A10" s="76" t="s">
        <v>15</v>
      </c>
      <c r="B10" s="77"/>
      <c r="C10" s="6">
        <f>SUM(C11:C20)</f>
        <v>0</v>
      </c>
    </row>
    <row r="11" spans="1:3" ht="18.75" x14ac:dyDescent="0.25">
      <c r="A11" s="78" t="s">
        <v>5</v>
      </c>
      <c r="B11" s="11">
        <v>0</v>
      </c>
      <c r="C11" s="5">
        <f>B11*(3*3)</f>
        <v>0</v>
      </c>
    </row>
    <row r="12" spans="1:3" ht="18.75" x14ac:dyDescent="0.25">
      <c r="A12" s="78" t="s">
        <v>6</v>
      </c>
      <c r="B12" s="11">
        <v>0</v>
      </c>
      <c r="C12" s="5">
        <f>B12*6</f>
        <v>0</v>
      </c>
    </row>
    <row r="13" spans="1:3" ht="18.75" x14ac:dyDescent="0.25">
      <c r="A13" s="78" t="s">
        <v>12</v>
      </c>
      <c r="B13" s="11">
        <v>0</v>
      </c>
      <c r="C13" s="5">
        <f>B13*12.7</f>
        <v>0</v>
      </c>
    </row>
    <row r="14" spans="1:3" ht="18.75" x14ac:dyDescent="0.25">
      <c r="A14" s="78" t="s">
        <v>7</v>
      </c>
      <c r="B14" s="11">
        <v>0</v>
      </c>
      <c r="C14" s="5">
        <f>B14*18</f>
        <v>0</v>
      </c>
    </row>
    <row r="15" spans="1:3" ht="18.75" x14ac:dyDescent="0.25">
      <c r="A15" s="78" t="s">
        <v>8</v>
      </c>
      <c r="B15" s="11">
        <v>0</v>
      </c>
      <c r="C15" s="5">
        <f>B15*14.5</f>
        <v>0</v>
      </c>
    </row>
    <row r="16" spans="1:3" ht="18.75" x14ac:dyDescent="0.25">
      <c r="A16" s="78" t="s">
        <v>16</v>
      </c>
      <c r="B16" s="11">
        <v>0</v>
      </c>
      <c r="C16" s="5">
        <f>B16*(0.06*1.8)</f>
        <v>0</v>
      </c>
    </row>
    <row r="17" spans="1:3" ht="18.75" x14ac:dyDescent="0.25">
      <c r="A17" s="78" t="s">
        <v>18</v>
      </c>
      <c r="B17" s="11">
        <v>0</v>
      </c>
      <c r="C17" s="5">
        <f>B17*13.45</f>
        <v>0</v>
      </c>
    </row>
    <row r="18" spans="1:3" ht="18.75" x14ac:dyDescent="0.25">
      <c r="A18" s="78" t="s">
        <v>19</v>
      </c>
      <c r="B18" s="11">
        <v>0</v>
      </c>
      <c r="C18" s="5">
        <f>B18*4.2</f>
        <v>0</v>
      </c>
    </row>
    <row r="19" spans="1:3" ht="18.75" x14ac:dyDescent="0.25">
      <c r="A19" s="78" t="s">
        <v>4</v>
      </c>
      <c r="B19" s="11">
        <v>0</v>
      </c>
      <c r="C19" s="5">
        <f>B19*1.9</f>
        <v>0</v>
      </c>
    </row>
    <row r="20" spans="1:3" ht="18.75" x14ac:dyDescent="0.25">
      <c r="A20" s="78" t="s">
        <v>21</v>
      </c>
      <c r="B20" s="11">
        <v>0</v>
      </c>
      <c r="C20" s="5">
        <f>B20*(3*4)</f>
        <v>0</v>
      </c>
    </row>
    <row r="21" spans="1:3" ht="21" x14ac:dyDescent="0.3">
      <c r="A21" s="76" t="s">
        <v>17</v>
      </c>
      <c r="B21" s="4"/>
      <c r="C21" s="6">
        <f>SUM(C22:C28)</f>
        <v>0</v>
      </c>
    </row>
    <row r="22" spans="1:3" ht="18.75" x14ac:dyDescent="0.25">
      <c r="A22" s="78" t="s">
        <v>2</v>
      </c>
      <c r="B22" s="11">
        <v>0</v>
      </c>
      <c r="C22" s="5">
        <f>B22*13.45</f>
        <v>0</v>
      </c>
    </row>
    <row r="23" spans="1:3" ht="18.75" x14ac:dyDescent="0.25">
      <c r="A23" s="78" t="s">
        <v>13</v>
      </c>
      <c r="B23" s="11">
        <v>0</v>
      </c>
      <c r="C23" s="5">
        <f>B23*22.43</f>
        <v>0</v>
      </c>
    </row>
    <row r="24" spans="1:3" ht="18.75" x14ac:dyDescent="0.25">
      <c r="A24" s="78" t="s">
        <v>3</v>
      </c>
      <c r="B24" s="11">
        <v>0</v>
      </c>
      <c r="C24" s="5">
        <f>B24*4.2</f>
        <v>0</v>
      </c>
    </row>
    <row r="25" spans="1:3" ht="18.75" x14ac:dyDescent="0.25">
      <c r="A25" s="78" t="s">
        <v>4</v>
      </c>
      <c r="B25" s="11">
        <v>0</v>
      </c>
      <c r="C25" s="5">
        <f>B25*1.9</f>
        <v>0</v>
      </c>
    </row>
    <row r="26" spans="1:3" ht="18.75" x14ac:dyDescent="0.25">
      <c r="A26" s="78" t="s">
        <v>9</v>
      </c>
      <c r="B26" s="11">
        <v>0</v>
      </c>
      <c r="C26" s="5">
        <f>B26*13.5</f>
        <v>0</v>
      </c>
    </row>
    <row r="27" spans="1:3" ht="18.75" x14ac:dyDescent="0.25">
      <c r="A27" s="78" t="s">
        <v>20</v>
      </c>
      <c r="B27" s="11">
        <v>0</v>
      </c>
      <c r="C27" s="5">
        <f>B27*(0.6*1)</f>
        <v>0</v>
      </c>
    </row>
    <row r="28" spans="1:3" ht="18.75" x14ac:dyDescent="0.25">
      <c r="A28" s="78" t="s">
        <v>21</v>
      </c>
      <c r="B28" s="11">
        <v>0</v>
      </c>
      <c r="C28" s="5">
        <f>B28*(3*4)</f>
        <v>0</v>
      </c>
    </row>
    <row r="29" spans="1:3" ht="21" x14ac:dyDescent="0.3">
      <c r="A29" s="76" t="s">
        <v>24</v>
      </c>
      <c r="B29" s="4"/>
      <c r="C29" s="6">
        <f>SUM(C30:C36)</f>
        <v>0</v>
      </c>
    </row>
    <row r="30" spans="1:3" ht="18.75" x14ac:dyDescent="0.25">
      <c r="A30" s="78" t="s">
        <v>2</v>
      </c>
      <c r="B30" s="11">
        <v>0</v>
      </c>
      <c r="C30" s="5">
        <f>B30*13.45</f>
        <v>0</v>
      </c>
    </row>
    <row r="31" spans="1:3" ht="18.75" x14ac:dyDescent="0.25">
      <c r="A31" s="78" t="s">
        <v>13</v>
      </c>
      <c r="B31" s="11">
        <v>0</v>
      </c>
      <c r="C31" s="5">
        <f>B31*22.43</f>
        <v>0</v>
      </c>
    </row>
    <row r="32" spans="1:3" ht="18.75" x14ac:dyDescent="0.25">
      <c r="A32" s="78" t="s">
        <v>3</v>
      </c>
      <c r="B32" s="11">
        <v>0</v>
      </c>
      <c r="C32" s="5">
        <f>B32*4.2</f>
        <v>0</v>
      </c>
    </row>
    <row r="33" spans="1:3" ht="18.75" x14ac:dyDescent="0.25">
      <c r="A33" s="78" t="s">
        <v>4</v>
      </c>
      <c r="B33" s="11">
        <v>0</v>
      </c>
      <c r="C33" s="5">
        <f>B33*1.9</f>
        <v>0</v>
      </c>
    </row>
    <row r="34" spans="1:3" ht="18.75" x14ac:dyDescent="0.25">
      <c r="A34" s="78" t="s">
        <v>9</v>
      </c>
      <c r="B34" s="11">
        <v>0</v>
      </c>
      <c r="C34" s="5">
        <f>B34*13.5</f>
        <v>0</v>
      </c>
    </row>
    <row r="35" spans="1:3" ht="18.75" x14ac:dyDescent="0.25">
      <c r="A35" s="78" t="s">
        <v>21</v>
      </c>
      <c r="B35" s="11">
        <v>0</v>
      </c>
      <c r="C35" s="5">
        <f>B35*(3*4)</f>
        <v>0</v>
      </c>
    </row>
    <row r="36" spans="1:3" ht="19.5" thickBot="1" x14ac:dyDescent="0.3">
      <c r="A36" s="78" t="s">
        <v>6</v>
      </c>
      <c r="B36" s="11">
        <v>0</v>
      </c>
      <c r="C36" s="5">
        <f>B36*6</f>
        <v>0</v>
      </c>
    </row>
    <row r="37" spans="1:3" ht="21" x14ac:dyDescent="0.3">
      <c r="A37" s="88" t="s">
        <v>23</v>
      </c>
      <c r="B37" s="89"/>
      <c r="C37" s="90"/>
    </row>
    <row r="38" spans="1:3" s="2" customFormat="1" ht="21" x14ac:dyDescent="0.3">
      <c r="A38" s="79" t="s">
        <v>28</v>
      </c>
      <c r="B38" s="85">
        <f>IF(B7&gt;0,$B$7*PRECIOS!A1+PRECIOS!B15,0)</f>
        <v>0</v>
      </c>
      <c r="C38" s="86"/>
    </row>
    <row r="39" spans="1:3" s="2" customFormat="1" ht="21" x14ac:dyDescent="0.3">
      <c r="A39" s="79" t="s">
        <v>29</v>
      </c>
      <c r="B39" s="85">
        <f>IF(B7&gt;0,$B$7*PRECIOS!A2+PRECIOS!B15,0)</f>
        <v>0</v>
      </c>
      <c r="C39" s="86"/>
    </row>
    <row r="40" spans="1:3" s="2" customFormat="1" ht="21" x14ac:dyDescent="0.3">
      <c r="A40" s="79" t="s">
        <v>10</v>
      </c>
      <c r="B40" s="85">
        <f>IF(B7&gt;0,$B$7*PRECIOS!A3+PRECIOS!B15,0)</f>
        <v>0</v>
      </c>
      <c r="C40" s="86"/>
    </row>
    <row r="41" spans="1:3" ht="19.5" customHeight="1" thickBot="1" x14ac:dyDescent="0.25">
      <c r="A41" s="91" t="s">
        <v>25</v>
      </c>
      <c r="B41" s="92"/>
      <c r="C41" s="93"/>
    </row>
    <row r="42" spans="1:3" ht="38.25" customHeight="1" x14ac:dyDescent="0.2">
      <c r="A42" s="84" t="s">
        <v>55</v>
      </c>
      <c r="B42" s="84"/>
      <c r="C42" s="84"/>
    </row>
    <row r="43" spans="1:3" ht="53.25" customHeight="1" x14ac:dyDescent="0.2">
      <c r="A43" s="84" t="s">
        <v>58</v>
      </c>
      <c r="B43" s="84"/>
      <c r="C43" s="84"/>
    </row>
    <row r="44" spans="1:3" ht="93" customHeight="1" x14ac:dyDescent="0.2">
      <c r="A44" s="84" t="s">
        <v>99</v>
      </c>
      <c r="B44" s="84"/>
      <c r="C44" s="84"/>
    </row>
  </sheetData>
  <sheetProtection algorithmName="SHA-512" hashValue="6fsydj45DB+LyBKeYDFwnbFem0RVSGf+TzF+QbhW9ef2GWPqOSLXOrG4z/sOUg2A5Q9VkKH3FkxmwIim4LEQBg==" saltValue="hUtyWZsmp2vhhUn13LkIEQ==" spinCount="100000" sheet="1" objects="1" scenarios="1"/>
  <mergeCells count="11">
    <mergeCell ref="A1:C1"/>
    <mergeCell ref="A44:C44"/>
    <mergeCell ref="A43:C43"/>
    <mergeCell ref="B39:C39"/>
    <mergeCell ref="B40:C40"/>
    <mergeCell ref="A2:C2"/>
    <mergeCell ref="A42:C42"/>
    <mergeCell ref="B38:C38"/>
    <mergeCell ref="A37:C37"/>
    <mergeCell ref="A41:C41"/>
    <mergeCell ref="A3:C3"/>
  </mergeCells>
  <conditionalFormatting sqref="B38:B40">
    <cfRule type="cellIs" dxfId="5" priority="6" operator="lessThan">
      <formula>$B$4</formula>
    </cfRule>
    <cfRule type="cellIs" dxfId="4" priority="9" operator="greaterThan">
      <formula>$B$4</formula>
    </cfRule>
  </conditionalFormatting>
  <conditionalFormatting sqref="C7">
    <cfRule type="cellIs" dxfId="3" priority="1" operator="greaterThan">
      <formula>0.7</formula>
    </cfRule>
    <cfRule type="cellIs" dxfId="2" priority="2" operator="lessThan">
      <formula>69.999</formula>
    </cfRule>
    <cfRule type="cellIs" dxfId="1" priority="3" operator="lessThan">
      <formula>0.69999</formula>
    </cfRule>
  </conditionalFormatting>
  <conditionalFormatting sqref="C7:C8">
    <cfRule type="cellIs" dxfId="0" priority="4" operator="greaterThan">
      <formula>0.7</formula>
    </cfRule>
  </conditionalFormatting>
  <pageMargins left="0.70866141732283472" right="0.70866141732283472" top="1.2598425196850394" bottom="1.2204724409448819" header="0.31496062992125984" footer="0.31496062992125984"/>
  <pageSetup scale="60" fitToHeight="0" orientation="portrait" r:id="rId1"/>
  <headerFooter>
    <oddHeader>&amp;L&amp;"-,Negrita"&amp;14
&amp;K00-047KATARA3 PROYECTOS, CONSTRUCCION Y MOBILIARIO SA DE CV &amp;R&amp;G</oddHeader>
    <oddFooter>&amp;C&amp;"-,Negrita"&amp;18Este simulador utiliza PRECIOS PARAMETRICOS y NO representan ni sustiyen UN PRESUPUESTO FORMAL &amp;28calculado de un &amp;22PROYECTO EJECUTIVO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08276-59CF-47AA-9FC2-FE825CD560BE}">
  <sheetPr>
    <pageSetUpPr fitToPage="1"/>
  </sheetPr>
  <dimension ref="A2:E78"/>
  <sheetViews>
    <sheetView workbookViewId="0">
      <selection activeCell="B17" sqref="B17"/>
    </sheetView>
  </sheetViews>
  <sheetFormatPr defaultColWidth="11.43359375" defaultRowHeight="15" x14ac:dyDescent="0.2"/>
  <cols>
    <col min="1" max="1" width="32.41796875" style="13" customWidth="1"/>
    <col min="2" max="2" width="81.65625" style="13" bestFit="1" customWidth="1"/>
    <col min="3" max="3" width="6.05078125" style="13" bestFit="1" customWidth="1"/>
    <col min="4" max="4" width="6.58984375" style="13" bestFit="1" customWidth="1"/>
    <col min="5" max="5" width="6.05078125" style="13" bestFit="1" customWidth="1"/>
    <col min="6" max="16384" width="11.43359375" style="1"/>
  </cols>
  <sheetData>
    <row r="2" spans="1:5" s="8" customFormat="1" ht="22.5" x14ac:dyDescent="0.25">
      <c r="A2" s="96" t="s">
        <v>79</v>
      </c>
      <c r="B2" s="96"/>
      <c r="C2" s="96"/>
      <c r="D2" s="96"/>
      <c r="E2" s="96"/>
    </row>
    <row r="3" spans="1:5" s="8" customFormat="1" ht="15" customHeight="1" x14ac:dyDescent="0.25">
      <c r="A3" s="23"/>
      <c r="B3" s="23"/>
      <c r="C3" s="22"/>
      <c r="D3" s="22"/>
      <c r="E3" s="22"/>
    </row>
    <row r="4" spans="1:5" s="24" customFormat="1" ht="24.95" customHeight="1" x14ac:dyDescent="0.2">
      <c r="A4" s="98" t="s">
        <v>71</v>
      </c>
      <c r="B4" s="98"/>
      <c r="C4" s="98"/>
      <c r="D4" s="98"/>
      <c r="E4" s="98"/>
    </row>
    <row r="5" spans="1:5" s="24" customFormat="1" ht="18" customHeight="1" x14ac:dyDescent="0.2">
      <c r="A5" s="25"/>
      <c r="B5" s="25"/>
      <c r="C5" s="25"/>
      <c r="D5" s="25"/>
      <c r="E5" s="25"/>
    </row>
    <row r="6" spans="1:5" s="29" customFormat="1" ht="18" customHeight="1" x14ac:dyDescent="0.2">
      <c r="A6" s="26"/>
      <c r="B6" s="27" t="s">
        <v>54</v>
      </c>
      <c r="C6" s="28" t="s">
        <v>59</v>
      </c>
      <c r="D6" s="28" t="s">
        <v>60</v>
      </c>
      <c r="E6" s="28" t="s">
        <v>61</v>
      </c>
    </row>
    <row r="7" spans="1:5" s="24" customFormat="1" ht="18" customHeight="1" x14ac:dyDescent="0.2">
      <c r="A7" s="37" t="s">
        <v>31</v>
      </c>
      <c r="B7" s="31" t="s">
        <v>63</v>
      </c>
      <c r="C7" s="15" t="s">
        <v>36</v>
      </c>
      <c r="D7" s="16" t="s">
        <v>53</v>
      </c>
      <c r="E7" s="17" t="s">
        <v>53</v>
      </c>
    </row>
    <row r="8" spans="1:5" s="24" customFormat="1" ht="18" customHeight="1" x14ac:dyDescent="0.2">
      <c r="A8" s="36"/>
      <c r="B8" s="33" t="s">
        <v>64</v>
      </c>
      <c r="C8" s="18" t="s">
        <v>53</v>
      </c>
      <c r="D8" s="19" t="s">
        <v>36</v>
      </c>
      <c r="E8" s="20" t="s">
        <v>53</v>
      </c>
    </row>
    <row r="9" spans="1:5" s="24" customFormat="1" ht="18" customHeight="1" x14ac:dyDescent="0.2">
      <c r="A9" s="36"/>
      <c r="B9" s="33" t="s">
        <v>65</v>
      </c>
      <c r="C9" s="18" t="s">
        <v>53</v>
      </c>
      <c r="D9" s="19" t="s">
        <v>53</v>
      </c>
      <c r="E9" s="20" t="s">
        <v>36</v>
      </c>
    </row>
    <row r="10" spans="1:5" s="24" customFormat="1" ht="18" customHeight="1" x14ac:dyDescent="0.2">
      <c r="A10" s="37" t="s">
        <v>32</v>
      </c>
      <c r="B10" s="34"/>
      <c r="C10" s="14"/>
      <c r="D10" s="14"/>
      <c r="E10" s="14"/>
    </row>
    <row r="11" spans="1:5" s="24" customFormat="1" ht="18" customHeight="1" x14ac:dyDescent="0.2">
      <c r="A11" s="36"/>
      <c r="B11" s="31" t="s">
        <v>63</v>
      </c>
      <c r="C11" s="15" t="s">
        <v>36</v>
      </c>
      <c r="D11" s="16" t="s">
        <v>53</v>
      </c>
      <c r="E11" s="17" t="s">
        <v>53</v>
      </c>
    </row>
    <row r="12" spans="1:5" s="24" customFormat="1" ht="18" customHeight="1" x14ac:dyDescent="0.2">
      <c r="A12" s="36"/>
      <c r="B12" s="33" t="s">
        <v>64</v>
      </c>
      <c r="C12" s="18" t="s">
        <v>53</v>
      </c>
      <c r="D12" s="19" t="s">
        <v>36</v>
      </c>
      <c r="E12" s="20" t="s">
        <v>53</v>
      </c>
    </row>
    <row r="13" spans="1:5" s="24" customFormat="1" ht="18" customHeight="1" x14ac:dyDescent="0.2">
      <c r="A13" s="36"/>
      <c r="B13" s="33" t="s">
        <v>65</v>
      </c>
      <c r="C13" s="18" t="s">
        <v>53</v>
      </c>
      <c r="D13" s="19" t="s">
        <v>53</v>
      </c>
      <c r="E13" s="20" t="s">
        <v>36</v>
      </c>
    </row>
    <row r="14" spans="1:5" s="24" customFormat="1" ht="18" customHeight="1" x14ac:dyDescent="0.2">
      <c r="A14" s="37" t="s">
        <v>62</v>
      </c>
      <c r="B14" s="34"/>
      <c r="C14" s="14"/>
      <c r="D14" s="14"/>
      <c r="E14" s="14"/>
    </row>
    <row r="15" spans="1:5" s="24" customFormat="1" ht="18" customHeight="1" x14ac:dyDescent="0.2">
      <c r="A15" s="34"/>
      <c r="B15" s="31" t="s">
        <v>63</v>
      </c>
      <c r="C15" s="15" t="s">
        <v>36</v>
      </c>
      <c r="D15" s="16" t="s">
        <v>53</v>
      </c>
      <c r="E15" s="17" t="s">
        <v>53</v>
      </c>
    </row>
    <row r="16" spans="1:5" s="24" customFormat="1" ht="18" customHeight="1" x14ac:dyDescent="0.2">
      <c r="A16" s="34"/>
      <c r="B16" s="33" t="s">
        <v>64</v>
      </c>
      <c r="C16" s="18" t="s">
        <v>53</v>
      </c>
      <c r="D16" s="19" t="s">
        <v>36</v>
      </c>
      <c r="E16" s="20" t="s">
        <v>53</v>
      </c>
    </row>
    <row r="17" spans="1:5" s="24" customFormat="1" ht="18" customHeight="1" x14ac:dyDescent="0.2">
      <c r="A17" s="36"/>
      <c r="B17" s="33" t="s">
        <v>65</v>
      </c>
      <c r="C17" s="18" t="s">
        <v>53</v>
      </c>
      <c r="D17" s="19" t="s">
        <v>53</v>
      </c>
      <c r="E17" s="20" t="s">
        <v>36</v>
      </c>
    </row>
    <row r="18" spans="1:5" s="24" customFormat="1" ht="18" customHeight="1" x14ac:dyDescent="0.2">
      <c r="A18" s="36"/>
      <c r="B18" s="34"/>
      <c r="C18" s="14"/>
      <c r="D18" s="14"/>
      <c r="E18" s="14"/>
    </row>
    <row r="19" spans="1:5" s="24" customFormat="1" ht="24.95" customHeight="1" x14ac:dyDescent="0.2">
      <c r="A19" s="98" t="s">
        <v>72</v>
      </c>
      <c r="B19" s="98"/>
      <c r="C19" s="98"/>
      <c r="D19" s="98"/>
      <c r="E19" s="98"/>
    </row>
    <row r="20" spans="1:5" s="24" customFormat="1" ht="18" customHeight="1" x14ac:dyDescent="0.2">
      <c r="A20" s="25"/>
      <c r="B20" s="25"/>
      <c r="C20" s="25"/>
      <c r="D20" s="25"/>
      <c r="E20" s="25"/>
    </row>
    <row r="21" spans="1:5" s="29" customFormat="1" ht="18" customHeight="1" x14ac:dyDescent="0.2">
      <c r="A21" s="26"/>
      <c r="B21" s="27" t="s">
        <v>54</v>
      </c>
      <c r="C21" s="28" t="s">
        <v>59</v>
      </c>
      <c r="D21" s="28" t="s">
        <v>60</v>
      </c>
      <c r="E21" s="28" t="s">
        <v>61</v>
      </c>
    </row>
    <row r="22" spans="1:5" s="24" customFormat="1" ht="18" customHeight="1" x14ac:dyDescent="0.2">
      <c r="A22" s="30" t="s">
        <v>38</v>
      </c>
      <c r="B22" s="31" t="s">
        <v>41</v>
      </c>
      <c r="C22" s="15" t="s">
        <v>36</v>
      </c>
      <c r="D22" s="16" t="s">
        <v>53</v>
      </c>
      <c r="E22" s="17" t="s">
        <v>53</v>
      </c>
    </row>
    <row r="23" spans="1:5" s="24" customFormat="1" ht="18" customHeight="1" x14ac:dyDescent="0.2">
      <c r="A23" s="32" t="s">
        <v>40</v>
      </c>
      <c r="B23" s="33" t="s">
        <v>42</v>
      </c>
      <c r="C23" s="18" t="s">
        <v>36</v>
      </c>
      <c r="D23" s="19" t="s">
        <v>53</v>
      </c>
      <c r="E23" s="20" t="s">
        <v>53</v>
      </c>
    </row>
    <row r="24" spans="1:5" s="24" customFormat="1" ht="18" customHeight="1" x14ac:dyDescent="0.2">
      <c r="A24" s="34"/>
      <c r="B24" s="34"/>
      <c r="C24" s="14"/>
      <c r="D24" s="14"/>
      <c r="E24" s="14"/>
    </row>
    <row r="25" spans="1:5" s="24" customFormat="1" ht="24.95" customHeight="1" x14ac:dyDescent="0.2">
      <c r="A25" s="98" t="s">
        <v>73</v>
      </c>
      <c r="B25" s="98"/>
      <c r="C25" s="98"/>
      <c r="D25" s="98"/>
      <c r="E25" s="98"/>
    </row>
    <row r="26" spans="1:5" s="24" customFormat="1" ht="18" customHeight="1" x14ac:dyDescent="0.2">
      <c r="A26" s="25"/>
      <c r="B26" s="25"/>
      <c r="C26" s="25"/>
      <c r="D26" s="25"/>
      <c r="E26" s="25"/>
    </row>
    <row r="27" spans="1:5" s="29" customFormat="1" ht="18" customHeight="1" x14ac:dyDescent="0.2">
      <c r="A27" s="26"/>
      <c r="B27" s="27" t="s">
        <v>54</v>
      </c>
      <c r="C27" s="28" t="s">
        <v>59</v>
      </c>
      <c r="D27" s="28" t="s">
        <v>60</v>
      </c>
      <c r="E27" s="28" t="s">
        <v>61</v>
      </c>
    </row>
    <row r="28" spans="1:5" s="24" customFormat="1" ht="18" customHeight="1" x14ac:dyDescent="0.2">
      <c r="A28" s="30" t="s">
        <v>33</v>
      </c>
      <c r="B28" s="31" t="s">
        <v>66</v>
      </c>
      <c r="C28" s="15" t="s">
        <v>36</v>
      </c>
      <c r="D28" s="16" t="s">
        <v>53</v>
      </c>
      <c r="E28" s="17" t="s">
        <v>53</v>
      </c>
    </row>
    <row r="29" spans="1:5" s="24" customFormat="1" ht="18" customHeight="1" x14ac:dyDescent="0.2">
      <c r="A29" s="32"/>
      <c r="B29" s="33" t="s">
        <v>43</v>
      </c>
      <c r="C29" s="18" t="s">
        <v>53</v>
      </c>
      <c r="D29" s="19" t="s">
        <v>36</v>
      </c>
      <c r="E29" s="20" t="s">
        <v>53</v>
      </c>
    </row>
    <row r="30" spans="1:5" s="24" customFormat="1" ht="18" customHeight="1" x14ac:dyDescent="0.2">
      <c r="A30" s="32"/>
      <c r="B30" s="33" t="s">
        <v>67</v>
      </c>
      <c r="C30" s="18" t="s">
        <v>53</v>
      </c>
      <c r="D30" s="19" t="s">
        <v>53</v>
      </c>
      <c r="E30" s="20" t="s">
        <v>36</v>
      </c>
    </row>
    <row r="31" spans="1:5" s="24" customFormat="1" ht="18" customHeight="1" x14ac:dyDescent="0.2">
      <c r="A31" s="30" t="s">
        <v>34</v>
      </c>
      <c r="B31" s="31" t="s">
        <v>44</v>
      </c>
      <c r="C31" s="15" t="s">
        <v>36</v>
      </c>
      <c r="D31" s="16" t="s">
        <v>36</v>
      </c>
      <c r="E31" s="17" t="s">
        <v>36</v>
      </c>
    </row>
    <row r="32" spans="1:5" s="24" customFormat="1" ht="18" customHeight="1" x14ac:dyDescent="0.2">
      <c r="A32" s="32" t="s">
        <v>45</v>
      </c>
      <c r="B32" s="33" t="s">
        <v>46</v>
      </c>
      <c r="C32" s="18" t="s">
        <v>36</v>
      </c>
      <c r="D32" s="19" t="s">
        <v>36</v>
      </c>
      <c r="E32" s="20" t="s">
        <v>53</v>
      </c>
    </row>
    <row r="33" spans="1:5" s="24" customFormat="1" ht="18" customHeight="1" x14ac:dyDescent="0.2">
      <c r="A33" s="32" t="s">
        <v>51</v>
      </c>
      <c r="B33" s="33" t="s">
        <v>52</v>
      </c>
      <c r="C33" s="18" t="s">
        <v>36</v>
      </c>
      <c r="D33" s="19" t="s">
        <v>53</v>
      </c>
      <c r="E33" s="20" t="s">
        <v>53</v>
      </c>
    </row>
    <row r="34" spans="1:5" s="24" customFormat="1" ht="18" customHeight="1" x14ac:dyDescent="0.2">
      <c r="A34" s="30" t="s">
        <v>35</v>
      </c>
      <c r="B34" s="31" t="s">
        <v>68</v>
      </c>
      <c r="C34" s="15" t="s">
        <v>36</v>
      </c>
      <c r="D34" s="16" t="s">
        <v>36</v>
      </c>
      <c r="E34" s="17" t="s">
        <v>53</v>
      </c>
    </row>
    <row r="35" spans="1:5" s="24" customFormat="1" ht="18" customHeight="1" x14ac:dyDescent="0.2">
      <c r="A35" s="32" t="s">
        <v>35</v>
      </c>
      <c r="B35" s="33" t="s">
        <v>69</v>
      </c>
      <c r="C35" s="18" t="s">
        <v>53</v>
      </c>
      <c r="D35" s="19" t="s">
        <v>53</v>
      </c>
      <c r="E35" s="20" t="s">
        <v>36</v>
      </c>
    </row>
    <row r="36" spans="1:5" s="24" customFormat="1" ht="18" customHeight="1" x14ac:dyDescent="0.2">
      <c r="A36" s="36"/>
      <c r="B36" s="34"/>
      <c r="C36" s="14"/>
      <c r="D36" s="14"/>
      <c r="E36" s="14"/>
    </row>
    <row r="37" spans="1:5" s="24" customFormat="1" ht="24.95" customHeight="1" x14ac:dyDescent="0.2">
      <c r="A37" s="98" t="s">
        <v>74</v>
      </c>
      <c r="B37" s="98"/>
      <c r="C37" s="98"/>
      <c r="D37" s="98"/>
      <c r="E37" s="98"/>
    </row>
    <row r="38" spans="1:5" s="24" customFormat="1" ht="18" customHeight="1" x14ac:dyDescent="0.2">
      <c r="A38" s="25"/>
      <c r="B38" s="25"/>
      <c r="C38" s="25"/>
      <c r="D38" s="25"/>
      <c r="E38" s="25"/>
    </row>
    <row r="39" spans="1:5" s="29" customFormat="1" ht="18" customHeight="1" x14ac:dyDescent="0.2">
      <c r="A39" s="26"/>
      <c r="B39" s="27" t="s">
        <v>54</v>
      </c>
      <c r="C39" s="28" t="s">
        <v>59</v>
      </c>
      <c r="D39" s="28" t="s">
        <v>60</v>
      </c>
      <c r="E39" s="28" t="s">
        <v>61</v>
      </c>
    </row>
    <row r="40" spans="1:5" s="24" customFormat="1" ht="18" customHeight="1" x14ac:dyDescent="0.2">
      <c r="A40" s="35"/>
      <c r="B40" s="33" t="s">
        <v>47</v>
      </c>
      <c r="C40" s="18" t="s">
        <v>36</v>
      </c>
      <c r="D40" s="19" t="s">
        <v>53</v>
      </c>
      <c r="E40" s="20" t="s">
        <v>53</v>
      </c>
    </row>
    <row r="41" spans="1:5" s="24" customFormat="1" ht="18" customHeight="1" x14ac:dyDescent="0.2">
      <c r="A41" s="34"/>
      <c r="B41" s="34"/>
      <c r="C41" s="14"/>
      <c r="D41" s="14"/>
      <c r="E41" s="14"/>
    </row>
    <row r="42" spans="1:5" ht="20.25" x14ac:dyDescent="0.25">
      <c r="A42" s="99" t="s">
        <v>75</v>
      </c>
      <c r="B42" s="99"/>
      <c r="C42" s="99"/>
      <c r="D42" s="99"/>
      <c r="E42" s="99"/>
    </row>
    <row r="43" spans="1:5" s="24" customFormat="1" ht="18" customHeight="1" x14ac:dyDescent="0.2">
      <c r="A43" s="25"/>
      <c r="B43" s="25"/>
      <c r="C43" s="25"/>
      <c r="D43" s="25"/>
      <c r="E43" s="25"/>
    </row>
    <row r="44" spans="1:5" s="29" customFormat="1" ht="18" customHeight="1" x14ac:dyDescent="0.2">
      <c r="A44" s="26"/>
      <c r="B44" s="27" t="s">
        <v>54</v>
      </c>
      <c r="C44" s="28" t="s">
        <v>59</v>
      </c>
      <c r="D44" s="28" t="s">
        <v>60</v>
      </c>
      <c r="E44" s="28" t="s">
        <v>61</v>
      </c>
    </row>
    <row r="45" spans="1:5" s="24" customFormat="1" ht="18" customHeight="1" x14ac:dyDescent="0.2">
      <c r="A45" s="30" t="s">
        <v>37</v>
      </c>
      <c r="B45" s="31" t="s">
        <v>48</v>
      </c>
      <c r="C45" s="15" t="s">
        <v>36</v>
      </c>
      <c r="D45" s="16" t="s">
        <v>53</v>
      </c>
      <c r="E45" s="17" t="s">
        <v>53</v>
      </c>
    </row>
    <row r="46" spans="1:5" s="24" customFormat="1" ht="18" customHeight="1" x14ac:dyDescent="0.2">
      <c r="A46" s="32" t="s">
        <v>37</v>
      </c>
      <c r="B46" s="33" t="s">
        <v>78</v>
      </c>
      <c r="C46" s="18" t="s">
        <v>53</v>
      </c>
      <c r="D46" s="19" t="s">
        <v>36</v>
      </c>
      <c r="E46" s="20" t="s">
        <v>53</v>
      </c>
    </row>
    <row r="47" spans="1:5" s="24" customFormat="1" ht="18" customHeight="1" x14ac:dyDescent="0.2">
      <c r="A47" s="32" t="s">
        <v>39</v>
      </c>
      <c r="B47" s="33" t="s">
        <v>49</v>
      </c>
      <c r="C47" s="18" t="s">
        <v>36</v>
      </c>
      <c r="D47" s="19" t="s">
        <v>36</v>
      </c>
      <c r="E47" s="20" t="s">
        <v>36</v>
      </c>
    </row>
    <row r="48" spans="1:5" s="24" customFormat="1" ht="18" customHeight="1" x14ac:dyDescent="0.2">
      <c r="A48" s="32" t="s">
        <v>30</v>
      </c>
      <c r="B48" s="33" t="s">
        <v>50</v>
      </c>
      <c r="C48" s="18" t="s">
        <v>36</v>
      </c>
      <c r="D48" s="19" t="s">
        <v>36</v>
      </c>
      <c r="E48" s="20" t="s">
        <v>53</v>
      </c>
    </row>
    <row r="49" spans="1:5" s="24" customFormat="1" ht="18" customHeight="1" x14ac:dyDescent="0.2">
      <c r="A49" s="32" t="s">
        <v>76</v>
      </c>
      <c r="B49" s="33" t="s">
        <v>77</v>
      </c>
      <c r="C49" s="18" t="s">
        <v>36</v>
      </c>
      <c r="D49" s="19" t="s">
        <v>53</v>
      </c>
      <c r="E49" s="20" t="s">
        <v>53</v>
      </c>
    </row>
    <row r="50" spans="1:5" s="24" customFormat="1" ht="18" customHeight="1" x14ac:dyDescent="0.2">
      <c r="A50" s="34"/>
      <c r="B50" s="34"/>
      <c r="C50" s="34"/>
      <c r="D50" s="34"/>
      <c r="E50" s="34"/>
    </row>
    <row r="51" spans="1:5" s="46" customFormat="1" x14ac:dyDescent="0.2">
      <c r="A51" s="97" t="s">
        <v>70</v>
      </c>
      <c r="B51" s="97"/>
      <c r="C51" s="97"/>
      <c r="D51" s="97"/>
      <c r="E51" s="97"/>
    </row>
    <row r="52" spans="1:5" x14ac:dyDescent="0.2">
      <c r="A52" s="21"/>
      <c r="B52" s="21"/>
      <c r="C52" s="21"/>
      <c r="D52" s="21"/>
      <c r="E52" s="21"/>
    </row>
    <row r="53" spans="1:5" s="41" customFormat="1" ht="11.25" x14ac:dyDescent="0.15">
      <c r="A53" s="38" t="s">
        <v>59</v>
      </c>
      <c r="B53" s="39" t="s">
        <v>81</v>
      </c>
      <c r="C53" s="40"/>
      <c r="D53" s="40"/>
      <c r="E53" s="40"/>
    </row>
    <row r="54" spans="1:5" s="41" customFormat="1" ht="11.25" x14ac:dyDescent="0.15">
      <c r="A54" s="42" t="s">
        <v>60</v>
      </c>
      <c r="B54" s="43" t="s">
        <v>82</v>
      </c>
      <c r="C54" s="40"/>
      <c r="D54" s="40"/>
      <c r="E54" s="40"/>
    </row>
    <row r="55" spans="1:5" s="41" customFormat="1" ht="11.25" x14ac:dyDescent="0.15">
      <c r="A55" s="44" t="s">
        <v>61</v>
      </c>
      <c r="B55" s="45" t="s">
        <v>83</v>
      </c>
      <c r="C55" s="40"/>
      <c r="D55" s="40"/>
      <c r="E55" s="40"/>
    </row>
    <row r="56" spans="1:5" x14ac:dyDescent="0.2">
      <c r="A56" s="21"/>
      <c r="B56" s="21"/>
      <c r="C56" s="21"/>
      <c r="D56" s="21"/>
      <c r="E56" s="21"/>
    </row>
    <row r="57" spans="1:5" ht="22.5" x14ac:dyDescent="0.2">
      <c r="A57" s="95" t="s">
        <v>80</v>
      </c>
      <c r="B57" s="95"/>
      <c r="C57" s="95"/>
      <c r="D57" s="95"/>
      <c r="E57" s="95"/>
    </row>
    <row r="59" spans="1:5" s="8" customFormat="1" x14ac:dyDescent="0.2">
      <c r="A59" s="12"/>
      <c r="B59" s="12"/>
      <c r="C59" s="12"/>
      <c r="D59" s="12"/>
      <c r="E59" s="12"/>
    </row>
    <row r="60" spans="1:5" s="8" customFormat="1" x14ac:dyDescent="0.2">
      <c r="A60" s="12"/>
      <c r="B60" s="12"/>
      <c r="C60" s="12"/>
      <c r="D60" s="12"/>
      <c r="E60" s="12"/>
    </row>
    <row r="77" spans="1:5" s="8" customFormat="1" x14ac:dyDescent="0.2">
      <c r="A77" s="12"/>
      <c r="B77" s="12"/>
      <c r="C77" s="12"/>
      <c r="D77" s="12"/>
      <c r="E77" s="12"/>
    </row>
    <row r="78" spans="1:5" s="8" customFormat="1" x14ac:dyDescent="0.2">
      <c r="A78" s="12"/>
      <c r="B78" s="12"/>
      <c r="C78" s="12"/>
      <c r="D78" s="12"/>
      <c r="E78" s="12"/>
    </row>
  </sheetData>
  <mergeCells count="8">
    <mergeCell ref="A57:E57"/>
    <mergeCell ref="A2:E2"/>
    <mergeCell ref="A51:E51"/>
    <mergeCell ref="A4:E4"/>
    <mergeCell ref="A19:E19"/>
    <mergeCell ref="A25:E25"/>
    <mergeCell ref="A37:E37"/>
    <mergeCell ref="A42:E42"/>
  </mergeCells>
  <printOptions horizontalCentered="1"/>
  <pageMargins left="0.39370078740157483" right="0.19685039370078741" top="1.1417322834645669" bottom="0.70866141732283472" header="0.31496062992125984" footer="0.19685039370078741"/>
  <pageSetup scale="67" orientation="portrait" r:id="rId1"/>
  <headerFooter>
    <oddHeader>&amp;R&amp;G</oddHeader>
    <oddFooter>&amp;L&amp;"-,Negrita"&amp;12 &amp;K00-04912 Poniente 1127
Col Centro, San Pedro Cholula, Puebla
CP 72760&amp;C
&amp;"-,Negrita"&amp;12&amp;K00-049www.katara.com.mx&amp;R
&amp;"-,Negrita"&amp;12 &amp;K00-049222 2474904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F403-F118-4C26-8CBA-24D39D7A06EC}">
  <sheetPr>
    <pageSetUpPr fitToPage="1"/>
  </sheetPr>
  <dimension ref="A1:Z49"/>
  <sheetViews>
    <sheetView workbookViewId="0">
      <selection activeCell="C34" sqref="C34"/>
    </sheetView>
  </sheetViews>
  <sheetFormatPr defaultColWidth="11.43359375" defaultRowHeight="15" x14ac:dyDescent="0.2"/>
  <cols>
    <col min="1" max="1" width="34.30078125" style="50" bestFit="1" customWidth="1"/>
    <col min="2" max="2" width="11.56640625" style="61" bestFit="1" customWidth="1"/>
    <col min="3" max="4" width="71.69921875" style="50" bestFit="1" customWidth="1"/>
    <col min="5" max="23" width="11.43359375" style="50"/>
    <col min="24" max="27" width="11.43359375" style="50" customWidth="1"/>
    <col min="28" max="16384" width="11.43359375" style="50"/>
  </cols>
  <sheetData>
    <row r="1" spans="1:5" x14ac:dyDescent="0.2">
      <c r="A1" s="47">
        <f>9700*(1+E1)</f>
        <v>10379</v>
      </c>
      <c r="B1" s="48" t="s">
        <v>84</v>
      </c>
      <c r="C1" s="49"/>
      <c r="D1" s="50" t="s">
        <v>97</v>
      </c>
      <c r="E1" s="51">
        <v>7.0000000000000007E-2</v>
      </c>
    </row>
    <row r="2" spans="1:5" x14ac:dyDescent="0.2">
      <c r="A2" s="52">
        <f>8700*(1+E1)</f>
        <v>9309</v>
      </c>
      <c r="B2" s="53" t="s">
        <v>85</v>
      </c>
      <c r="C2" s="54"/>
    </row>
    <row r="3" spans="1:5" ht="15.75" thickBot="1" x14ac:dyDescent="0.25">
      <c r="A3" s="55">
        <f>7700*(1+E1)</f>
        <v>8239</v>
      </c>
      <c r="B3" s="56" t="s">
        <v>86</v>
      </c>
      <c r="C3" s="57"/>
    </row>
    <row r="6" spans="1:5" x14ac:dyDescent="0.2">
      <c r="A6" s="50" t="s">
        <v>87</v>
      </c>
      <c r="B6" s="58">
        <v>10000</v>
      </c>
    </row>
    <row r="7" spans="1:5" x14ac:dyDescent="0.2">
      <c r="A7" s="50" t="s">
        <v>93</v>
      </c>
      <c r="B7" s="58">
        <v>10000</v>
      </c>
    </row>
    <row r="8" spans="1:5" x14ac:dyDescent="0.2">
      <c r="A8" s="50" t="s">
        <v>88</v>
      </c>
      <c r="B8" s="58"/>
    </row>
    <row r="9" spans="1:5" x14ac:dyDescent="0.2">
      <c r="A9" s="59" t="s">
        <v>89</v>
      </c>
      <c r="B9" s="58">
        <v>800</v>
      </c>
    </row>
    <row r="10" spans="1:5" x14ac:dyDescent="0.2">
      <c r="A10" s="59" t="s">
        <v>90</v>
      </c>
      <c r="B10" s="58">
        <v>8000</v>
      </c>
    </row>
    <row r="11" spans="1:5" x14ac:dyDescent="0.2">
      <c r="A11" s="59" t="s">
        <v>91</v>
      </c>
      <c r="B11" s="58">
        <v>20000</v>
      </c>
    </row>
    <row r="12" spans="1:5" x14ac:dyDescent="0.2">
      <c r="A12" s="59" t="s">
        <v>92</v>
      </c>
      <c r="B12" s="58">
        <v>5000</v>
      </c>
    </row>
    <row r="13" spans="1:5" x14ac:dyDescent="0.2">
      <c r="A13" s="50" t="s">
        <v>94</v>
      </c>
      <c r="B13" s="58">
        <v>10000</v>
      </c>
    </row>
    <row r="14" spans="1:5" x14ac:dyDescent="0.2">
      <c r="A14" s="50" t="s">
        <v>96</v>
      </c>
      <c r="B14" s="58">
        <v>12000</v>
      </c>
    </row>
    <row r="15" spans="1:5" x14ac:dyDescent="0.2">
      <c r="A15" s="59" t="s">
        <v>95</v>
      </c>
      <c r="B15" s="60">
        <f>SUM(B6:B14)</f>
        <v>75800</v>
      </c>
    </row>
    <row r="49" spans="26:26" x14ac:dyDescent="0.2">
      <c r="Z49" s="62"/>
    </row>
  </sheetData>
  <sheetProtection algorithmName="SHA-512" hashValue="uMQFofiJjMeTsFh9I0VSlct4YGP+OdwEZBkwcdQOmgozpKVOYkNGkraKFSqF1uwIzAYego5VGm4rnxODcHsBXw==" saltValue="VWiVRWMadtR2Hzgw+sq8T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8339D-4741-4B8B-9C1B-7BB9855D70E6}">
  <dimension ref="A1"/>
  <sheetViews>
    <sheetView workbookViewId="0"/>
  </sheetViews>
  <sheetFormatPr defaultColWidth="10.7617187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PRECA</vt:lpstr>
      <vt:lpstr>MATRIZ ACABADOS</vt:lpstr>
      <vt:lpstr>PRECIOS</vt:lpstr>
      <vt:lpstr>Hoja2</vt:lpstr>
      <vt:lpstr>MATRIZ ACABADOS!Área_de_impresión</vt:lpstr>
      <vt:lpstr>PRECA!Área_de_impresión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Katara</dc:creator>
  <cp:lastModifiedBy>Felipe Antonio Perez Ehlinger</cp:lastModifiedBy>
  <cp:lastPrinted>2026-03-18T22:33:52Z</cp:lastPrinted>
  <dcterms:created xsi:type="dcterms:W3CDTF">2017-09-19T22:48:35Z</dcterms:created>
  <dcterms:modified xsi:type="dcterms:W3CDTF">2026-05-22T19:54:21Z</dcterms:modified>
</cp:coreProperties>
</file>